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" l="1"/>
  <c r="M44" i="1"/>
  <c r="K15" i="1"/>
  <c r="J15" i="1"/>
  <c r="I15" i="1"/>
  <c r="I14" i="1"/>
  <c r="F15" i="1"/>
  <c r="G15" i="1" s="1"/>
  <c r="E15" i="1"/>
  <c r="E14" i="1"/>
  <c r="J14" i="1"/>
  <c r="F14" i="1"/>
  <c r="D62" i="1"/>
  <c r="C62" i="1"/>
  <c r="D81" i="1"/>
  <c r="C81" i="1"/>
  <c r="D91" i="1"/>
  <c r="C91" i="1"/>
  <c r="D25" i="1"/>
  <c r="D24" i="1"/>
  <c r="D23" i="1"/>
  <c r="C25" i="1"/>
  <c r="C24" i="1"/>
  <c r="C23" i="1"/>
  <c r="C35" i="1"/>
  <c r="D35" i="1"/>
  <c r="D14" i="1"/>
  <c r="C14" i="1"/>
  <c r="D73" i="1"/>
  <c r="C73" i="1"/>
  <c r="D56" i="1"/>
  <c r="C37" i="1"/>
  <c r="D93" i="1"/>
  <c r="C93" i="1"/>
  <c r="D54" i="1"/>
  <c r="C54" i="1"/>
  <c r="D77" i="1" l="1"/>
  <c r="C77" i="1"/>
  <c r="D13" i="1" l="1"/>
  <c r="D75" i="1"/>
  <c r="D72" i="1" s="1"/>
  <c r="D69" i="1"/>
  <c r="D65" i="1"/>
  <c r="D60" i="1"/>
  <c r="D58" i="1"/>
  <c r="D51" i="1"/>
  <c r="D49" i="1"/>
  <c r="D47" i="1"/>
  <c r="D45" i="1"/>
  <c r="D39" i="1"/>
  <c r="D37" i="1"/>
  <c r="D32" i="1"/>
  <c r="D27" i="1"/>
  <c r="D22" i="1"/>
  <c r="D21" i="1" s="1"/>
  <c r="D68" i="1" l="1"/>
  <c r="D34" i="1"/>
  <c r="D31" i="1" s="1"/>
  <c r="D44" i="1"/>
  <c r="D43" i="1" s="1"/>
  <c r="C75" i="1"/>
  <c r="C72" i="1" s="1"/>
  <c r="C69" i="1"/>
  <c r="C65" i="1"/>
  <c r="C60" i="1"/>
  <c r="C45" i="1"/>
  <c r="C47" i="1"/>
  <c r="C51" i="1"/>
  <c r="C49" i="1"/>
  <c r="C58" i="1"/>
  <c r="C39" i="1"/>
  <c r="C32" i="1"/>
  <c r="C27" i="1"/>
  <c r="C13" i="1"/>
  <c r="C22" i="1"/>
  <c r="C21" i="1" s="1"/>
  <c r="D12" i="1" l="1"/>
  <c r="C68" i="1"/>
  <c r="C34" i="1"/>
  <c r="C31" i="1" s="1"/>
  <c r="C44" i="1"/>
  <c r="C43" i="1" s="1"/>
  <c r="C12" i="1" l="1"/>
</calcChain>
</file>

<file path=xl/sharedStrings.xml><?xml version="1.0" encoding="utf-8"?>
<sst xmlns="http://schemas.openxmlformats.org/spreadsheetml/2006/main" count="175" uniqueCount="171">
  <si>
    <t>Прогнозируемые объёмы налоговых и неналоговых доходов</t>
  </si>
  <si>
    <t>НАИМЕНОВАНИЕ ПОКАЗАТЕЛЯ</t>
  </si>
  <si>
    <t>Код доходов по бюджетной классификации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</si>
  <si>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</si>
  <si>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</si>
  <si>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</si>
  <si>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</si>
  <si>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</si>
  <si>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227,2271 и 228 НК РФ</t>
  </si>
  <si>
    <t>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</si>
  <si>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</si>
  <si>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>1 01 02020 01 0000 110</t>
  </si>
  <si>
    <t>Налог на доходы физических лиц с доходов, полученный физическими лицами в соответствии со статьей 228 Н К РФ</t>
  </si>
  <si>
    <t>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</si>
  <si>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</si>
  <si>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</si>
  <si>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</si>
  <si>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1 01 02 80 01 0000 110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</si>
  <si>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</si>
  <si>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</si>
  <si>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</si>
  <si>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</si>
  <si>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</si>
  <si>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</si>
  <si>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</si>
  <si>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</si>
  <si>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1 05 03000 01 0000 110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</si>
  <si>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</si>
  <si>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</si>
  <si>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</si>
  <si>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</si>
  <si>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</si>
  <si>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1 06 01020 14 0000 110</t>
  </si>
  <si>
    <t>Земельный налог</t>
  </si>
  <si>
    <t>1 06 06000 00 0000 110</t>
  </si>
  <si>
    <t>Земельный налог с организаций</t>
  </si>
  <si>
    <t>1 06 06030 00 0000 110</t>
  </si>
  <si>
    <t>Земельный налог с организаций, обладающих земельным участком, расположенным в границах муниципальных округов</t>
  </si>
  <si>
    <t>1 06 06032 14 0000 110</t>
  </si>
  <si>
    <t>Земельный налог с физических лиц</t>
  </si>
  <si>
    <t>1 06 06040 00 0000 110</t>
  </si>
  <si>
    <t>Земельный налог с физических лиц, обладающих земельным участком, расположенным в границах муниципальных округов</t>
  </si>
  <si>
    <t>1 06 06042 14 0000 110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</si>
  <si>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</si>
  <si>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</si>
  <si>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</si>
  <si>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</si>
  <si>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 xml:space="preserve">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</si>
  <si>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>1 08 04020 01 0000 110</t>
  </si>
  <si>
    <t>Государственная пошлина за выдачу разрешения на установку рекламной конструкции</t>
  </si>
  <si>
    <t>1 08 07150 01 0000 110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</si>
  <si>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</si>
  <si>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</si>
  <si>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</si>
  <si>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</si>
  <si>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</si>
  <si>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</si>
  <si>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</si>
  <si>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1 11 05012 14 0000 120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</si>
  <si>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</si>
  <si>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</si>
  <si>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</si>
  <si>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1 11 05024 14 0000 120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</si>
  <si>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</si>
  <si>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</si>
  <si>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</si>
  <si>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1 11 05074 14 0000 120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</si>
  <si>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</si>
  <si>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</si>
  <si>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</si>
  <si>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1 11 09044 14 0000 120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</si>
  <si>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</si>
  <si>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</si>
  <si>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</si>
  <si>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1 11 09080 14 0000 120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</si>
  <si>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</si>
  <si>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</si>
  <si>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</si>
  <si>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</si>
  <si>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ПРОДАЖИ МАТЕРИАЛЬНЫХ И НЕМАТЕРИАЛЬНЫХ АКТИВОВ</t>
  </si>
  <si>
    <t>1 14 00000 00 0000 000</t>
  </si>
  <si>
    <t>1 14 06000 00 0000 430</t>
  </si>
  <si>
    <t>Доходы от продажи земельных участков, государственная собственность на которые не разграничена</t>
  </si>
  <si>
    <t>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</si>
  <si>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</si>
  <si>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</si>
  <si>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</si>
  <si>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</si>
  <si>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</si>
  <si>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</si>
  <si>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ШТРАФЫ, САНКЦИИ, ВОЗМЕЩЕНИЕ УЩЕРБА</t>
  </si>
  <si>
    <t>1 16 00000 00 0000 000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</si>
  <si>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</si>
  <si>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</si>
  <si>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</si>
  <si>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</si>
  <si>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</si>
  <si>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</si>
  <si>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</si>
  <si>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</si>
  <si>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</si>
  <si>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</si>
  <si>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</si>
  <si>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</si>
  <si>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</si>
  <si>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</si>
  <si>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</si>
  <si>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</si>
  <si>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</si>
  <si>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</si>
  <si>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</si>
  <si>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</si>
  <si>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</si>
  <si>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1 16 07010 14 0000 140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</si>
  <si>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</si>
  <si>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1 16 07090 14 0000 140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</si>
  <si>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</si>
  <si>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1 16 11050 01 0000 140</t>
  </si>
  <si>
    <t>тыс. рублей</t>
  </si>
  <si>
    <t xml:space="preserve">Плата за выбросы загрязняющих веществ в атмосферный воздух стационарными объектами </t>
  </si>
  <si>
    <t>Плата за сбросы загрязняющих веществ в водные объекты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</si>
  <si>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</si>
  <si>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</si>
  <si>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</si>
  <si>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</si>
  <si>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</si>
  <si>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Прочие доходы от компенсации затрат бюджетов муниципальных округов</t>
  </si>
  <si>
    <t xml:space="preserve">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</si>
  <si>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</si>
  <si>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</si>
  <si>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</si>
  <si>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</si>
  <si>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</si>
  <si>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</si>
  <si>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</si>
  <si>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патентной системы налогообложения, зачисляемый в бюджеты муниципальных округов</t>
  </si>
  <si>
    <t>1 05 04060 02 0000 110</t>
  </si>
  <si>
    <t>1 05 01000 00 0000 110</t>
  </si>
  <si>
    <t>1 11 05312 14 0000 120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</si>
  <si>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</si>
  <si>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</si>
  <si>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имуществу)</t>
  </si>
  <si>
    <t>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</si>
  <si>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</si>
  <si>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1 13 02994 14 0000 130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</si>
  <si>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</si>
  <si>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1 14 02000 00 0000 400</t>
  </si>
  <si>
    <t>Доходы от продажи земельных участков, находящихся в государственной и муниципальной собственности</t>
  </si>
  <si>
    <t>1 17 05000 00 0000 180</t>
  </si>
  <si>
    <t>Прочие неналоговые доходы</t>
  </si>
  <si>
    <t>1 17 05040 14 0000 180</t>
  </si>
  <si>
    <t>Прочие неналоговые доходы бюджетов муниципальных округов</t>
  </si>
  <si>
    <t>1 11 07000 00 0000 120</t>
  </si>
  <si>
    <t>Платежи от государственных и муниципальных унитарных предприятий</t>
  </si>
  <si>
    <t>1 11 07014 14 0000 120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</si>
  <si>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</si>
  <si>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 xml:space="preserve">Приложение 2                                                     к решению Совета народных депутатов Благовещенского муниципального округа </t>
  </si>
  <si>
    <t>1 01 02 13 01 0000 110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</si>
  <si>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</si>
  <si>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1 12 01010 01 0000 120</t>
  </si>
  <si>
    <t>1 12 01030 01 0000 120</t>
  </si>
  <si>
    <t>1 12 01041 01 0000 120</t>
  </si>
  <si>
    <t>1 16 01053 01 0000 140</t>
  </si>
  <si>
    <t>1 16 01073 01 0000 140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</si>
  <si>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</si>
  <si>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</si>
  <si>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бюджета муниципального округа на плановый период 2025-2026 годов по видам кодов доходов</t>
  </si>
  <si>
    <t>от 18.12.2023 № 303</t>
  </si>
  <si>
    <t>неналоговые</t>
  </si>
  <si>
    <t>НАЛОГОВЫЕ И НЕНАЛОГОВЫЕ ДОХОДЫ</t>
  </si>
  <si>
    <t>(в редакции решения Совета народных депутатов Благовещенского муниципального округа от 16.02.2024 № 317, от 25.10.2024 № 369)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</si>
</sst>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0" fillId="0" borderId="0" xfId="0" applyBorder="1"/>
    <xf numFmtId="0" fontId="8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6" fillId="0" borderId="0" xfId="1" applyFont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10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47699EEBDC2B49C829642C7B783263193A62C5DAFE21A2E47C3BE01480A6EEB5E57953C45AAC010317148A58474F251F5DBDD0295B73BC0X0v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workbookViewId="0">
      <selection activeCell="B17" sqref="B17"/>
    </sheetView>
  </sheetViews>
  <sheetFormatPr defaultRowHeight="15" x14ac:dyDescent="0.25"/>
  <cols>
    <col min="1" max="1" width="21.5703125" customWidth="1"/>
    <col min="2" max="2" width="62.140625" customWidth="1"/>
    <col min="3" max="3" width="14.28515625" customWidth="1"/>
    <col min="4" max="4" width="12.7109375" customWidth="1"/>
    <col min="5" max="6" width="13.28515625" hidden="1" customWidth="1"/>
    <col min="7" max="7" width="11" hidden="1" customWidth="1"/>
    <col min="8" max="8" width="9.140625" hidden="1" customWidth="1"/>
    <col min="9" max="9" width="10.85546875" hidden="1" customWidth="1"/>
    <col min="10" max="10" width="10.140625" hidden="1" customWidth="1"/>
    <col min="11" max="11" width="10.7109375" hidden="1" customWidth="1"/>
    <col min="12" max="12" width="0" hidden="1" customWidth="1"/>
    <col min="13" max="13" width="14.5703125" customWidth="1"/>
    <col min="14" max="14" width="11.5703125" customWidth="1"/>
  </cols>
  <sheetData>
    <row r="1" spans="1:14" ht="49.5" customHeight="1" x14ac:dyDescent="0.25">
      <c r="A1" s="37"/>
      <c r="B1" s="38"/>
      <c r="C1" s="47" t="s">
        <v>156</v>
      </c>
      <c r="D1" s="47"/>
      <c r="E1" s="37"/>
    </row>
    <row r="2" spans="1:14" ht="18.75" customHeight="1" x14ac:dyDescent="0.25">
      <c r="A2" s="37"/>
      <c r="B2" s="36"/>
      <c r="C2" s="48" t="s">
        <v>167</v>
      </c>
      <c r="D2" s="48"/>
      <c r="E2" s="37"/>
    </row>
    <row r="3" spans="1:14" ht="35.25" customHeight="1" x14ac:dyDescent="0.3">
      <c r="A3" s="49" t="s">
        <v>0</v>
      </c>
      <c r="B3" s="49"/>
      <c r="C3" s="49"/>
      <c r="D3" s="49"/>
      <c r="E3" s="37"/>
    </row>
    <row r="4" spans="1:14" ht="37.5" customHeight="1" x14ac:dyDescent="0.3">
      <c r="A4" s="49" t="s">
        <v>166</v>
      </c>
      <c r="B4" s="49"/>
      <c r="C4" s="49"/>
      <c r="D4" s="49"/>
      <c r="E4" s="37"/>
    </row>
    <row r="5" spans="1:14" ht="18.75" x14ac:dyDescent="0.3">
      <c r="A5" s="43"/>
      <c r="B5" s="43"/>
      <c r="C5" s="43"/>
      <c r="D5" s="43"/>
      <c r="E5" s="37"/>
    </row>
    <row r="6" spans="1:14" ht="18.75" customHeight="1" x14ac:dyDescent="0.25">
      <c r="A6" s="52" t="s">
        <v>170</v>
      </c>
      <c r="B6" s="52"/>
      <c r="C6" s="52"/>
      <c r="D6" s="52"/>
      <c r="E6" s="37"/>
    </row>
    <row r="7" spans="1:14" ht="18.75" customHeight="1" x14ac:dyDescent="0.25">
      <c r="A7" s="44"/>
      <c r="B7" s="44"/>
      <c r="C7" s="44"/>
      <c r="D7" s="44"/>
      <c r="E7" s="37"/>
    </row>
    <row r="8" spans="1:14" x14ac:dyDescent="0.25">
      <c r="A8" s="37"/>
      <c r="B8" s="39"/>
      <c r="C8" s="51" t="s">
        <v>118</v>
      </c>
      <c r="D8" s="51"/>
      <c r="E8" s="37"/>
    </row>
    <row r="9" spans="1:14" ht="48.75" customHeight="1" x14ac:dyDescent="0.25">
      <c r="A9" s="50" t="s">
        <v>2</v>
      </c>
      <c r="B9" s="50" t="s">
        <v>1</v>
      </c>
      <c r="C9" s="50">
        <v>2025</v>
      </c>
      <c r="D9" s="31">
        <v>2026</v>
      </c>
      <c r="M9" s="45"/>
      <c r="N9" s="45"/>
    </row>
    <row r="10" spans="1:14" ht="15.75" hidden="1" customHeight="1" thickBot="1" x14ac:dyDescent="0.3">
      <c r="A10" s="50"/>
      <c r="B10" s="50"/>
      <c r="C10" s="50"/>
      <c r="D10" s="30"/>
    </row>
    <row r="11" spans="1:14" ht="15.75" hidden="1" customHeight="1" thickBot="1" x14ac:dyDescent="0.3">
      <c r="A11" s="50"/>
      <c r="B11" s="2"/>
      <c r="C11" s="2"/>
      <c r="D11" s="30"/>
    </row>
    <row r="12" spans="1:14" ht="20.25" customHeight="1" x14ac:dyDescent="0.25">
      <c r="A12" s="8" t="s">
        <v>3</v>
      </c>
      <c r="B12" s="16" t="s">
        <v>169</v>
      </c>
      <c r="C12" s="27">
        <f>C13+C21+C27+C31+C39+C43+C60+C65+C68+C77+C93</f>
        <v>555392.83440000005</v>
      </c>
      <c r="D12" s="33">
        <f>D13+D21+D27+D31+D39+D43+D60+D65+D68+D77+D93</f>
        <v>603394.45120000001</v>
      </c>
      <c r="M12" s="45"/>
      <c r="N12" s="45"/>
    </row>
    <row r="13" spans="1:14" ht="21" customHeight="1" x14ac:dyDescent="0.25">
      <c r="A13" s="8" t="s">
        <v>5</v>
      </c>
      <c r="B13" s="16" t="s">
        <v>4</v>
      </c>
      <c r="C13" s="33">
        <f>C14</f>
        <v>303130</v>
      </c>
      <c r="D13" s="33">
        <f>D14</f>
        <v>347128</v>
      </c>
    </row>
    <row r="14" spans="1:14" ht="22.5" customHeight="1" x14ac:dyDescent="0.25">
      <c r="A14" s="7" t="s">
        <v>7</v>
      </c>
      <c r="B14" s="6" t="s">
        <v>6</v>
      </c>
      <c r="C14" s="28">
        <f>C15+C16+C17+C18+C19+C20</f>
        <v>303130</v>
      </c>
      <c r="D14" s="28">
        <f>D15+D16+D17+D18+D19+D20</f>
        <v>347128</v>
      </c>
      <c r="E14" s="45">
        <f>C15+C16+C17+C20</f>
        <v>290647</v>
      </c>
      <c r="F14">
        <f>E14*72.4287%</f>
        <v>210511.843689</v>
      </c>
      <c r="I14" s="45">
        <f>D15+D16+D17+D20</f>
        <v>333943</v>
      </c>
      <c r="J14">
        <f>I14*80%</f>
        <v>267154.40000000002</v>
      </c>
    </row>
    <row r="15" spans="1:14" ht="54" customHeight="1" x14ac:dyDescent="0.25">
      <c r="A15" s="7" t="s">
        <v>9</v>
      </c>
      <c r="B15" s="3" t="s">
        <v>8</v>
      </c>
      <c r="C15" s="28">
        <v>262471</v>
      </c>
      <c r="D15" s="32">
        <v>303097</v>
      </c>
      <c r="E15" s="45">
        <f>D19</f>
        <v>13028</v>
      </c>
      <c r="F15">
        <f>E15*50.64%</f>
        <v>6597.3791999999994</v>
      </c>
      <c r="G15">
        <f>F14+F15</f>
        <v>217109.222889</v>
      </c>
      <c r="I15" s="45">
        <f>D19</f>
        <v>13028</v>
      </c>
      <c r="J15">
        <f>I15*62.8%</f>
        <v>8181.5839999999998</v>
      </c>
      <c r="K15">
        <f>J14+J15</f>
        <v>275335.984</v>
      </c>
    </row>
    <row r="16" spans="1:14" ht="54" customHeight="1" x14ac:dyDescent="0.25">
      <c r="A16" s="7" t="s">
        <v>11</v>
      </c>
      <c r="B16" s="3" t="s">
        <v>10</v>
      </c>
      <c r="C16" s="28">
        <v>5002</v>
      </c>
      <c r="D16" s="32">
        <v>5421</v>
      </c>
    </row>
    <row r="17" spans="1:4" ht="33.75" customHeight="1" x14ac:dyDescent="0.25">
      <c r="A17" s="7" t="s">
        <v>13</v>
      </c>
      <c r="B17" s="3" t="s">
        <v>12</v>
      </c>
      <c r="C17" s="28">
        <v>21457</v>
      </c>
      <c r="D17" s="32">
        <v>23438</v>
      </c>
    </row>
    <row r="18" spans="1:4" ht="69" customHeight="1" x14ac:dyDescent="0.25">
      <c r="A18" s="7" t="s">
        <v>15</v>
      </c>
      <c r="B18" s="3" t="s">
        <v>14</v>
      </c>
      <c r="C18" s="28">
        <v>150</v>
      </c>
      <c r="D18" s="32">
        <v>157</v>
      </c>
    </row>
    <row r="19" spans="1:4" ht="69" customHeight="1" x14ac:dyDescent="0.25">
      <c r="A19" s="7" t="s">
        <v>17</v>
      </c>
      <c r="B19" s="4" t="s">
        <v>16</v>
      </c>
      <c r="C19" s="28">
        <v>12333</v>
      </c>
      <c r="D19" s="32">
        <v>13028</v>
      </c>
    </row>
    <row r="20" spans="1:4" ht="40.5" customHeight="1" x14ac:dyDescent="0.25">
      <c r="A20" s="7" t="s">
        <v>157</v>
      </c>
      <c r="B20" s="4" t="s">
        <v>158</v>
      </c>
      <c r="C20" s="28">
        <v>1717</v>
      </c>
      <c r="D20" s="32">
        <v>1987</v>
      </c>
    </row>
    <row r="21" spans="1:4" ht="29.25" customHeight="1" x14ac:dyDescent="0.25">
      <c r="A21" s="8" t="s">
        <v>19</v>
      </c>
      <c r="B21" s="5" t="s">
        <v>18</v>
      </c>
      <c r="C21" s="27">
        <f>C22</f>
        <v>26841.8344</v>
      </c>
      <c r="D21" s="27">
        <f>D22</f>
        <v>27916.4512</v>
      </c>
    </row>
    <row r="22" spans="1:4" ht="30.75" customHeight="1" x14ac:dyDescent="0.25">
      <c r="A22" s="7" t="s">
        <v>21</v>
      </c>
      <c r="B22" s="4" t="s">
        <v>20</v>
      </c>
      <c r="C22" s="28">
        <f>C23+C24+C25+C26</f>
        <v>26841.8344</v>
      </c>
      <c r="D22" s="28">
        <f>D23+D24+D25+D26</f>
        <v>27916.4512</v>
      </c>
    </row>
    <row r="23" spans="1:4" ht="81.75" customHeight="1" x14ac:dyDescent="0.25">
      <c r="A23" s="20" t="s">
        <v>127</v>
      </c>
      <c r="B23" s="21" t="s">
        <v>128</v>
      </c>
      <c r="C23" s="28">
        <f>26842*46.17/100</f>
        <v>12392.951400000002</v>
      </c>
      <c r="D23" s="28">
        <f>27916*46.17/100</f>
        <v>12888.8172</v>
      </c>
    </row>
    <row r="24" spans="1:4" ht="96.75" customHeight="1" x14ac:dyDescent="0.25">
      <c r="A24" s="20" t="s">
        <v>129</v>
      </c>
      <c r="B24" s="22" t="s">
        <v>130</v>
      </c>
      <c r="C24" s="28">
        <f>26842*0.33/100</f>
        <v>88.578600000000009</v>
      </c>
      <c r="D24" s="28">
        <f>27916*0.33/100</f>
        <v>92.122800000000012</v>
      </c>
    </row>
    <row r="25" spans="1:4" ht="81.75" customHeight="1" x14ac:dyDescent="0.25">
      <c r="A25" s="20" t="s">
        <v>131</v>
      </c>
      <c r="B25" s="22" t="s">
        <v>132</v>
      </c>
      <c r="C25" s="28">
        <f>26842*60.82/100</f>
        <v>16325.304399999999</v>
      </c>
      <c r="D25" s="28">
        <f>27916*60.82/100</f>
        <v>16978.511200000001</v>
      </c>
    </row>
    <row r="26" spans="1:4" ht="80.25" customHeight="1" x14ac:dyDescent="0.25">
      <c r="A26" s="20" t="s">
        <v>133</v>
      </c>
      <c r="B26" s="23" t="s">
        <v>134</v>
      </c>
      <c r="C26" s="28">
        <v>-1965</v>
      </c>
      <c r="D26" s="28">
        <v>-2043</v>
      </c>
    </row>
    <row r="27" spans="1:4" ht="21.75" customHeight="1" x14ac:dyDescent="0.25">
      <c r="A27" s="8" t="s">
        <v>23</v>
      </c>
      <c r="B27" s="16" t="s">
        <v>22</v>
      </c>
      <c r="C27" s="27">
        <f>C28+C29+C30</f>
        <v>114561</v>
      </c>
      <c r="D27" s="27">
        <f>D28+D29+D30</f>
        <v>114560</v>
      </c>
    </row>
    <row r="28" spans="1:4" ht="31.5" customHeight="1" x14ac:dyDescent="0.25">
      <c r="A28" s="7" t="s">
        <v>137</v>
      </c>
      <c r="B28" s="3" t="s">
        <v>24</v>
      </c>
      <c r="C28" s="28">
        <v>98140</v>
      </c>
      <c r="D28" s="41">
        <v>98139</v>
      </c>
    </row>
    <row r="29" spans="1:4" ht="25.5" customHeight="1" x14ac:dyDescent="0.25">
      <c r="A29" s="7" t="s">
        <v>26</v>
      </c>
      <c r="B29" s="9" t="s">
        <v>25</v>
      </c>
      <c r="C29" s="28">
        <v>6149</v>
      </c>
      <c r="D29" s="32">
        <v>6149</v>
      </c>
    </row>
    <row r="30" spans="1:4" ht="27" customHeight="1" x14ac:dyDescent="0.25">
      <c r="A30" s="7" t="s">
        <v>136</v>
      </c>
      <c r="B30" s="1" t="s">
        <v>135</v>
      </c>
      <c r="C30" s="28">
        <v>10272</v>
      </c>
      <c r="D30" s="32">
        <v>10272</v>
      </c>
    </row>
    <row r="31" spans="1:4" ht="21" customHeight="1" x14ac:dyDescent="0.25">
      <c r="A31" s="8" t="s">
        <v>28</v>
      </c>
      <c r="B31" s="16" t="s">
        <v>27</v>
      </c>
      <c r="C31" s="27">
        <f>C32+C34</f>
        <v>72533</v>
      </c>
      <c r="D31" s="27">
        <f>D32+D34</f>
        <v>75893</v>
      </c>
    </row>
    <row r="32" spans="1:4" ht="26.25" customHeight="1" x14ac:dyDescent="0.25">
      <c r="A32" s="8" t="s">
        <v>30</v>
      </c>
      <c r="B32" s="16" t="s">
        <v>29</v>
      </c>
      <c r="C32" s="27">
        <f>C33</f>
        <v>23786</v>
      </c>
      <c r="D32" s="27">
        <f>D33</f>
        <v>26165</v>
      </c>
    </row>
    <row r="33" spans="1:14" ht="39.75" customHeight="1" x14ac:dyDescent="0.25">
      <c r="A33" s="7" t="s">
        <v>32</v>
      </c>
      <c r="B33" s="4" t="s">
        <v>31</v>
      </c>
      <c r="C33" s="28">
        <v>23786</v>
      </c>
      <c r="D33" s="32">
        <v>26165</v>
      </c>
    </row>
    <row r="34" spans="1:14" ht="24" customHeight="1" x14ac:dyDescent="0.25">
      <c r="A34" s="8" t="s">
        <v>34</v>
      </c>
      <c r="B34" s="10" t="s">
        <v>33</v>
      </c>
      <c r="C34" s="27">
        <f>C35+C37</f>
        <v>48747</v>
      </c>
      <c r="D34" s="27">
        <f>D35+D37</f>
        <v>49728</v>
      </c>
    </row>
    <row r="35" spans="1:14" ht="27" customHeight="1" x14ac:dyDescent="0.25">
      <c r="A35" s="7" t="s">
        <v>36</v>
      </c>
      <c r="B35" s="6" t="s">
        <v>35</v>
      </c>
      <c r="C35" s="28">
        <f>C36</f>
        <v>22440</v>
      </c>
      <c r="D35" s="28">
        <f>D36</f>
        <v>22240</v>
      </c>
    </row>
    <row r="36" spans="1:14" ht="28.5" customHeight="1" x14ac:dyDescent="0.25">
      <c r="A36" s="7" t="s">
        <v>38</v>
      </c>
      <c r="B36" s="6" t="s">
        <v>37</v>
      </c>
      <c r="C36" s="28">
        <v>22440</v>
      </c>
      <c r="D36" s="32">
        <v>22240</v>
      </c>
    </row>
    <row r="37" spans="1:14" ht="24" customHeight="1" x14ac:dyDescent="0.25">
      <c r="A37" s="7" t="s">
        <v>40</v>
      </c>
      <c r="B37" s="6" t="s">
        <v>39</v>
      </c>
      <c r="C37" s="28">
        <f>C38</f>
        <v>26307</v>
      </c>
      <c r="D37" s="28">
        <f>D38</f>
        <v>27488</v>
      </c>
    </row>
    <row r="38" spans="1:14" ht="32.25" customHeight="1" x14ac:dyDescent="0.25">
      <c r="A38" s="7" t="s">
        <v>42</v>
      </c>
      <c r="B38" s="6" t="s">
        <v>41</v>
      </c>
      <c r="C38" s="28">
        <v>26307</v>
      </c>
      <c r="D38" s="32">
        <v>27488</v>
      </c>
    </row>
    <row r="39" spans="1:14" ht="21" customHeight="1" x14ac:dyDescent="0.25">
      <c r="A39" s="8" t="s">
        <v>44</v>
      </c>
      <c r="B39" s="16" t="s">
        <v>43</v>
      </c>
      <c r="C39" s="27">
        <f>C40+C41+C42</f>
        <v>23</v>
      </c>
      <c r="D39" s="27">
        <f>D40+D41+D42</f>
        <v>23</v>
      </c>
    </row>
    <row r="40" spans="1:14" ht="42" hidden="1" customHeight="1" x14ac:dyDescent="0.25">
      <c r="A40" s="7" t="s">
        <v>46</v>
      </c>
      <c r="B40" s="3" t="s">
        <v>45</v>
      </c>
      <c r="C40" s="28">
        <v>0</v>
      </c>
      <c r="D40" s="32">
        <v>0</v>
      </c>
    </row>
    <row r="41" spans="1:14" ht="60.75" customHeight="1" x14ac:dyDescent="0.25">
      <c r="A41" s="7" t="s">
        <v>48</v>
      </c>
      <c r="B41" s="6" t="s">
        <v>47</v>
      </c>
      <c r="C41" s="28">
        <v>23</v>
      </c>
      <c r="D41" s="32">
        <v>23</v>
      </c>
      <c r="M41">
        <v>2025</v>
      </c>
      <c r="N41">
        <v>2026</v>
      </c>
    </row>
    <row r="42" spans="1:14" ht="30.75" hidden="1" customHeight="1" x14ac:dyDescent="0.25">
      <c r="A42" s="7" t="s">
        <v>50</v>
      </c>
      <c r="B42" s="4" t="s">
        <v>49</v>
      </c>
      <c r="C42" s="28">
        <v>0</v>
      </c>
      <c r="D42" s="32">
        <v>0</v>
      </c>
    </row>
    <row r="43" spans="1:14" ht="39" customHeight="1" x14ac:dyDescent="0.25">
      <c r="A43" s="8" t="s">
        <v>52</v>
      </c>
      <c r="B43" s="16" t="s">
        <v>51</v>
      </c>
      <c r="C43" s="27">
        <f>C44+C56+C58+C54</f>
        <v>25309</v>
      </c>
      <c r="D43" s="27">
        <f>D44+D56+D58+D54</f>
        <v>25309</v>
      </c>
      <c r="M43" s="46" t="s">
        <v>168</v>
      </c>
      <c r="N43" s="46"/>
    </row>
    <row r="44" spans="1:14" ht="57.75" customHeight="1" x14ac:dyDescent="0.25">
      <c r="A44" s="7" t="s">
        <v>54</v>
      </c>
      <c r="B44" s="6" t="s">
        <v>53</v>
      </c>
      <c r="C44" s="28">
        <f>C45+C47+C49+C51+C53</f>
        <v>24751</v>
      </c>
      <c r="D44" s="28">
        <f>D45+D47+D49+D51+D53</f>
        <v>24751</v>
      </c>
      <c r="M44" s="45">
        <f>C43+C60+C65+C68+C77+C93</f>
        <v>38304</v>
      </c>
      <c r="N44" s="45">
        <f>D43+D60+D65+D68+D77+D93</f>
        <v>37874</v>
      </c>
    </row>
    <row r="45" spans="1:14" ht="53.25" customHeight="1" x14ac:dyDescent="0.25">
      <c r="A45" s="7" t="s">
        <v>56</v>
      </c>
      <c r="B45" s="6" t="s">
        <v>55</v>
      </c>
      <c r="C45" s="28">
        <f>C46</f>
        <v>20417</v>
      </c>
      <c r="D45" s="28">
        <f>D46</f>
        <v>20417</v>
      </c>
    </row>
    <row r="46" spans="1:14" ht="69" customHeight="1" x14ac:dyDescent="0.25">
      <c r="A46" s="7" t="s">
        <v>58</v>
      </c>
      <c r="B46" s="6" t="s">
        <v>57</v>
      </c>
      <c r="C46" s="28">
        <v>20417</v>
      </c>
      <c r="D46" s="32">
        <v>20417</v>
      </c>
    </row>
    <row r="47" spans="1:14" ht="54.75" customHeight="1" x14ac:dyDescent="0.25">
      <c r="A47" s="7" t="s">
        <v>60</v>
      </c>
      <c r="B47" s="3" t="s">
        <v>59</v>
      </c>
      <c r="C47" s="28">
        <f>C48</f>
        <v>3200</v>
      </c>
      <c r="D47" s="28">
        <f>D48</f>
        <v>3200</v>
      </c>
    </row>
    <row r="48" spans="1:14" ht="53.25" customHeight="1" x14ac:dyDescent="0.25">
      <c r="A48" s="7" t="s">
        <v>62</v>
      </c>
      <c r="B48" s="3" t="s">
        <v>61</v>
      </c>
      <c r="C48" s="28">
        <v>3200</v>
      </c>
      <c r="D48" s="32">
        <v>3200</v>
      </c>
    </row>
    <row r="49" spans="1:6" ht="30.75" customHeight="1" x14ac:dyDescent="0.25">
      <c r="A49" s="13" t="s">
        <v>64</v>
      </c>
      <c r="B49" s="3" t="s">
        <v>63</v>
      </c>
      <c r="C49" s="28">
        <f>C50</f>
        <v>1134</v>
      </c>
      <c r="D49" s="28">
        <f>D50</f>
        <v>1134</v>
      </c>
    </row>
    <row r="50" spans="1:6" ht="31.5" customHeight="1" x14ac:dyDescent="0.25">
      <c r="A50" s="13" t="s">
        <v>66</v>
      </c>
      <c r="B50" s="3" t="s">
        <v>65</v>
      </c>
      <c r="C50" s="28">
        <v>1134</v>
      </c>
      <c r="D50" s="32">
        <v>1134</v>
      </c>
    </row>
    <row r="51" spans="1:6" ht="34.5" hidden="1" customHeight="1" x14ac:dyDescent="0.25">
      <c r="A51" s="7" t="s">
        <v>64</v>
      </c>
      <c r="B51" s="3" t="s">
        <v>63</v>
      </c>
      <c r="C51" s="28">
        <f>C52</f>
        <v>0</v>
      </c>
      <c r="D51" s="28">
        <f>D52</f>
        <v>0</v>
      </c>
    </row>
    <row r="52" spans="1:6" ht="36" hidden="1" customHeight="1" x14ac:dyDescent="0.25">
      <c r="A52" s="7" t="s">
        <v>66</v>
      </c>
      <c r="B52" s="3" t="s">
        <v>65</v>
      </c>
      <c r="C52" s="28">
        <v>0</v>
      </c>
      <c r="D52" s="32">
        <v>0</v>
      </c>
    </row>
    <row r="53" spans="1:6" ht="78" hidden="1" customHeight="1" x14ac:dyDescent="0.25">
      <c r="A53" s="13" t="s">
        <v>138</v>
      </c>
      <c r="B53" s="24" t="s">
        <v>139</v>
      </c>
      <c r="C53" s="28">
        <v>0</v>
      </c>
      <c r="D53" s="32">
        <v>0</v>
      </c>
    </row>
    <row r="54" spans="1:6" ht="30" hidden="1" customHeight="1" x14ac:dyDescent="0.25">
      <c r="A54" s="13" t="s">
        <v>152</v>
      </c>
      <c r="B54" s="6" t="s">
        <v>153</v>
      </c>
      <c r="C54" s="28">
        <f>C55</f>
        <v>0</v>
      </c>
      <c r="D54" s="28">
        <f>D55</f>
        <v>0</v>
      </c>
    </row>
    <row r="55" spans="1:6" ht="44.25" hidden="1" customHeight="1" x14ac:dyDescent="0.25">
      <c r="A55" s="13" t="s">
        <v>154</v>
      </c>
      <c r="B55" s="6" t="s">
        <v>155</v>
      </c>
      <c r="C55" s="28">
        <v>0</v>
      </c>
      <c r="D55" s="32">
        <v>0</v>
      </c>
    </row>
    <row r="56" spans="1:6" ht="64.5" customHeight="1" x14ac:dyDescent="0.25">
      <c r="A56" s="7" t="s">
        <v>68</v>
      </c>
      <c r="B56" s="6" t="s">
        <v>67</v>
      </c>
      <c r="C56" s="28">
        <v>558</v>
      </c>
      <c r="D56" s="28">
        <f>D57</f>
        <v>558</v>
      </c>
    </row>
    <row r="57" spans="1:6" ht="54" customHeight="1" x14ac:dyDescent="0.25">
      <c r="A57" s="7" t="s">
        <v>70</v>
      </c>
      <c r="B57" s="3" t="s">
        <v>69</v>
      </c>
      <c r="C57" s="28">
        <v>572</v>
      </c>
      <c r="D57" s="32">
        <v>558</v>
      </c>
    </row>
    <row r="58" spans="1:6" ht="80.25" hidden="1" customHeight="1" x14ac:dyDescent="0.25">
      <c r="A58" s="7" t="s">
        <v>72</v>
      </c>
      <c r="B58" s="6" t="s">
        <v>71</v>
      </c>
      <c r="C58" s="28">
        <f>C59</f>
        <v>0</v>
      </c>
      <c r="D58" s="28">
        <f>D59</f>
        <v>0</v>
      </c>
    </row>
    <row r="59" spans="1:6" ht="85.5" hidden="1" customHeight="1" x14ac:dyDescent="0.25">
      <c r="A59" s="26" t="s">
        <v>74</v>
      </c>
      <c r="B59" s="6" t="s">
        <v>73</v>
      </c>
      <c r="C59" s="28"/>
      <c r="D59" s="32"/>
    </row>
    <row r="60" spans="1:6" ht="27" customHeight="1" x14ac:dyDescent="0.25">
      <c r="A60" s="8" t="s">
        <v>76</v>
      </c>
      <c r="B60" s="16" t="s">
        <v>75</v>
      </c>
      <c r="C60" s="27">
        <f>C61+C62+C63+C64</f>
        <v>425</v>
      </c>
      <c r="D60" s="27">
        <f>D61+D62+D63+D64</f>
        <v>425</v>
      </c>
    </row>
    <row r="61" spans="1:6" ht="26.25" customHeight="1" x14ac:dyDescent="0.25">
      <c r="A61" s="13" t="s">
        <v>159</v>
      </c>
      <c r="B61" s="6" t="s">
        <v>119</v>
      </c>
      <c r="C61" s="28">
        <v>271</v>
      </c>
      <c r="D61" s="28">
        <v>271</v>
      </c>
    </row>
    <row r="62" spans="1:6" ht="19.5" customHeight="1" x14ac:dyDescent="0.25">
      <c r="A62" s="13" t="s">
        <v>160</v>
      </c>
      <c r="B62" s="14" t="s">
        <v>120</v>
      </c>
      <c r="C62" s="28">
        <f>7+7</f>
        <v>14</v>
      </c>
      <c r="D62" s="28">
        <f>7+7</f>
        <v>14</v>
      </c>
      <c r="E62">
        <v>7</v>
      </c>
      <c r="F62">
        <v>7</v>
      </c>
    </row>
    <row r="63" spans="1:6" ht="16.5" customHeight="1" x14ac:dyDescent="0.25">
      <c r="A63" s="13" t="s">
        <v>161</v>
      </c>
      <c r="B63" s="15" t="s">
        <v>122</v>
      </c>
      <c r="C63" s="28">
        <v>140</v>
      </c>
      <c r="D63" s="28">
        <v>140</v>
      </c>
    </row>
    <row r="64" spans="1:6" ht="17.25" hidden="1" customHeight="1" x14ac:dyDescent="0.25">
      <c r="A64" s="13" t="s">
        <v>121</v>
      </c>
      <c r="B64" s="11" t="s">
        <v>123</v>
      </c>
      <c r="C64" s="28">
        <v>0</v>
      </c>
      <c r="D64" s="32">
        <v>0</v>
      </c>
    </row>
    <row r="65" spans="1:10" ht="30" customHeight="1" x14ac:dyDescent="0.25">
      <c r="A65" s="8" t="s">
        <v>78</v>
      </c>
      <c r="B65" s="17" t="s">
        <v>77</v>
      </c>
      <c r="C65" s="27">
        <f>C66+C67</f>
        <v>500</v>
      </c>
      <c r="D65" s="27">
        <f>D66+D67</f>
        <v>90</v>
      </c>
    </row>
    <row r="66" spans="1:10" ht="28.5" hidden="1" customHeight="1" x14ac:dyDescent="0.25">
      <c r="A66" s="25" t="s">
        <v>124</v>
      </c>
      <c r="B66" s="19" t="s">
        <v>125</v>
      </c>
      <c r="C66" s="29">
        <v>0</v>
      </c>
      <c r="D66" s="32">
        <v>0</v>
      </c>
    </row>
    <row r="67" spans="1:10" ht="28.5" customHeight="1" x14ac:dyDescent="0.25">
      <c r="A67" s="12" t="s">
        <v>144</v>
      </c>
      <c r="B67" s="19" t="s">
        <v>126</v>
      </c>
      <c r="C67" s="29">
        <v>500</v>
      </c>
      <c r="D67" s="32">
        <v>90</v>
      </c>
    </row>
    <row r="68" spans="1:10" ht="35.25" customHeight="1" x14ac:dyDescent="0.25">
      <c r="A68" s="8" t="s">
        <v>80</v>
      </c>
      <c r="B68" s="18" t="s">
        <v>79</v>
      </c>
      <c r="C68" s="27">
        <f>C69+C72</f>
        <v>10500</v>
      </c>
      <c r="D68" s="27">
        <f>D69+D72</f>
        <v>10500</v>
      </c>
    </row>
    <row r="69" spans="1:10" ht="57" hidden="1" customHeight="1" x14ac:dyDescent="0.25">
      <c r="A69" s="13" t="s">
        <v>146</v>
      </c>
      <c r="B69" s="1" t="s">
        <v>145</v>
      </c>
      <c r="C69" s="27">
        <f>C70+C71</f>
        <v>0</v>
      </c>
      <c r="D69" s="27">
        <f>D70+D71</f>
        <v>0</v>
      </c>
    </row>
    <row r="70" spans="1:10" ht="67.5" hidden="1" customHeight="1" x14ac:dyDescent="0.25">
      <c r="A70" s="13" t="s">
        <v>140</v>
      </c>
      <c r="B70" s="3" t="s">
        <v>141</v>
      </c>
      <c r="C70" s="27"/>
      <c r="D70" s="32"/>
    </row>
    <row r="71" spans="1:10" ht="70.5" hidden="1" customHeight="1" x14ac:dyDescent="0.25">
      <c r="A71" s="7" t="s">
        <v>142</v>
      </c>
      <c r="B71" s="3" t="s">
        <v>143</v>
      </c>
      <c r="C71" s="27"/>
      <c r="D71" s="32"/>
    </row>
    <row r="72" spans="1:10" ht="30.75" customHeight="1" x14ac:dyDescent="0.25">
      <c r="A72" s="7" t="s">
        <v>81</v>
      </c>
      <c r="B72" s="3" t="s">
        <v>147</v>
      </c>
      <c r="C72" s="28">
        <f>C73+C75</f>
        <v>10500</v>
      </c>
      <c r="D72" s="28">
        <f>D73+D75</f>
        <v>10500</v>
      </c>
    </row>
    <row r="73" spans="1:10" ht="33.75" customHeight="1" x14ac:dyDescent="0.25">
      <c r="A73" s="7" t="s">
        <v>83</v>
      </c>
      <c r="B73" s="3" t="s">
        <v>82</v>
      </c>
      <c r="C73" s="28">
        <f>C74</f>
        <v>10500</v>
      </c>
      <c r="D73" s="28">
        <f>D74</f>
        <v>10500</v>
      </c>
    </row>
    <row r="74" spans="1:10" ht="48" customHeight="1" x14ac:dyDescent="0.25">
      <c r="A74" s="7" t="s">
        <v>85</v>
      </c>
      <c r="B74" s="3" t="s">
        <v>84</v>
      </c>
      <c r="C74" s="28">
        <v>10500</v>
      </c>
      <c r="D74" s="32">
        <v>10500</v>
      </c>
    </row>
    <row r="75" spans="1:10" ht="60" hidden="1" customHeight="1" x14ac:dyDescent="0.25">
      <c r="A75" s="26" t="s">
        <v>87</v>
      </c>
      <c r="B75" s="3" t="s">
        <v>86</v>
      </c>
      <c r="C75" s="28">
        <f>C76</f>
        <v>0</v>
      </c>
      <c r="D75" s="28">
        <f>D76</f>
        <v>0</v>
      </c>
    </row>
    <row r="76" spans="1:10" ht="60.75" hidden="1" customHeight="1" x14ac:dyDescent="0.25">
      <c r="A76" s="26" t="s">
        <v>89</v>
      </c>
      <c r="B76" s="3" t="s">
        <v>88</v>
      </c>
      <c r="C76" s="28"/>
      <c r="D76" s="32"/>
    </row>
    <row r="77" spans="1:10" ht="27" customHeight="1" x14ac:dyDescent="0.25">
      <c r="A77" s="8" t="s">
        <v>91</v>
      </c>
      <c r="B77" s="35" t="s">
        <v>90</v>
      </c>
      <c r="C77" s="27">
        <f>C78+C79+C80+C81+C82+C83+C84+C85+C86+C87+C88+C89+C90+C91+C92</f>
        <v>1500</v>
      </c>
      <c r="D77" s="27">
        <f>D78+D79+D80+D81+D82+D83+D84+D85+D86+D87+D88+D89+D90+D91+D92</f>
        <v>1500</v>
      </c>
    </row>
    <row r="78" spans="1:10" ht="55.5" customHeight="1" x14ac:dyDescent="0.25">
      <c r="A78" s="7" t="s">
        <v>162</v>
      </c>
      <c r="B78" s="3" t="s">
        <v>92</v>
      </c>
      <c r="C78" s="28">
        <v>17</v>
      </c>
      <c r="D78" s="32">
        <v>17</v>
      </c>
    </row>
    <row r="79" spans="1:10" ht="81" customHeight="1" x14ac:dyDescent="0.25">
      <c r="A79" s="7" t="s">
        <v>94</v>
      </c>
      <c r="B79" s="3" t="s">
        <v>93</v>
      </c>
      <c r="C79" s="28">
        <v>122</v>
      </c>
      <c r="D79" s="32">
        <v>122</v>
      </c>
    </row>
    <row r="80" spans="1:10" ht="63.75" customHeight="1" x14ac:dyDescent="0.25">
      <c r="A80" s="7" t="s">
        <v>163</v>
      </c>
      <c r="B80" s="3" t="s">
        <v>95</v>
      </c>
      <c r="C80" s="28">
        <v>1</v>
      </c>
      <c r="D80" s="32">
        <v>1</v>
      </c>
      <c r="H80" s="37"/>
      <c r="I80" s="37"/>
      <c r="J80" s="37"/>
    </row>
    <row r="81" spans="1:10" ht="66" customHeight="1" x14ac:dyDescent="0.25">
      <c r="A81" s="7" t="s">
        <v>97</v>
      </c>
      <c r="B81" s="3" t="s">
        <v>96</v>
      </c>
      <c r="C81" s="28">
        <f>236-126</f>
        <v>110</v>
      </c>
      <c r="D81" s="28">
        <f>236-126</f>
        <v>110</v>
      </c>
      <c r="H81" s="37"/>
      <c r="I81" s="42"/>
      <c r="J81" s="37"/>
    </row>
    <row r="82" spans="1:10" ht="56.25" customHeight="1" x14ac:dyDescent="0.25">
      <c r="A82" s="7" t="s">
        <v>165</v>
      </c>
      <c r="B82" s="40" t="s">
        <v>164</v>
      </c>
      <c r="C82" s="28">
        <v>2</v>
      </c>
      <c r="D82" s="32">
        <v>2</v>
      </c>
      <c r="H82" s="37"/>
      <c r="I82" s="37"/>
      <c r="J82" s="37"/>
    </row>
    <row r="83" spans="1:10" ht="69.75" customHeight="1" x14ac:dyDescent="0.25">
      <c r="A83" s="7" t="s">
        <v>99</v>
      </c>
      <c r="B83" s="3" t="s">
        <v>98</v>
      </c>
      <c r="C83" s="28">
        <v>3</v>
      </c>
      <c r="D83" s="32">
        <v>3</v>
      </c>
      <c r="H83" s="37"/>
      <c r="I83" s="37"/>
      <c r="J83" s="37"/>
    </row>
    <row r="84" spans="1:10" ht="68.25" customHeight="1" x14ac:dyDescent="0.25">
      <c r="A84" s="7" t="s">
        <v>101</v>
      </c>
      <c r="B84" s="3" t="s">
        <v>100</v>
      </c>
      <c r="C84" s="28">
        <v>95</v>
      </c>
      <c r="D84" s="32">
        <v>95</v>
      </c>
    </row>
    <row r="85" spans="1:10" ht="80.25" customHeight="1" x14ac:dyDescent="0.25">
      <c r="A85" s="7" t="s">
        <v>103</v>
      </c>
      <c r="B85" s="3" t="s">
        <v>102</v>
      </c>
      <c r="C85" s="28">
        <v>30</v>
      </c>
      <c r="D85" s="32">
        <v>30</v>
      </c>
    </row>
    <row r="86" spans="1:10" ht="68.25" hidden="1" customHeight="1" x14ac:dyDescent="0.25">
      <c r="A86" s="7" t="s">
        <v>105</v>
      </c>
      <c r="B86" s="3" t="s">
        <v>104</v>
      </c>
      <c r="C86" s="28">
        <v>0</v>
      </c>
      <c r="D86" s="32">
        <v>0</v>
      </c>
    </row>
    <row r="87" spans="1:10" ht="57" customHeight="1" x14ac:dyDescent="0.25">
      <c r="A87" s="7" t="s">
        <v>107</v>
      </c>
      <c r="B87" s="3" t="s">
        <v>106</v>
      </c>
      <c r="C87" s="28">
        <v>124</v>
      </c>
      <c r="D87" s="32">
        <v>124</v>
      </c>
    </row>
    <row r="88" spans="1:10" ht="69" customHeight="1" x14ac:dyDescent="0.25">
      <c r="A88" s="7" t="s">
        <v>109</v>
      </c>
      <c r="B88" s="3" t="s">
        <v>108</v>
      </c>
      <c r="C88" s="28">
        <v>708</v>
      </c>
      <c r="D88" s="32">
        <v>708</v>
      </c>
    </row>
    <row r="89" spans="1:10" ht="39.75" customHeight="1" x14ac:dyDescent="0.25">
      <c r="A89" s="7" t="s">
        <v>111</v>
      </c>
      <c r="B89" s="3" t="s">
        <v>110</v>
      </c>
      <c r="C89" s="28">
        <v>40</v>
      </c>
      <c r="D89" s="32">
        <v>40</v>
      </c>
    </row>
    <row r="90" spans="1:10" ht="52.5" customHeight="1" x14ac:dyDescent="0.25">
      <c r="A90" s="7" t="s">
        <v>113</v>
      </c>
      <c r="B90" s="3" t="s">
        <v>112</v>
      </c>
      <c r="C90" s="28">
        <v>20</v>
      </c>
      <c r="D90" s="32">
        <v>20</v>
      </c>
    </row>
    <row r="91" spans="1:10" ht="51.75" x14ac:dyDescent="0.25">
      <c r="A91" s="7" t="s">
        <v>115</v>
      </c>
      <c r="B91" s="3" t="s">
        <v>114</v>
      </c>
      <c r="C91" s="28">
        <f>90+126</f>
        <v>216</v>
      </c>
      <c r="D91" s="28">
        <f>90+126</f>
        <v>216</v>
      </c>
    </row>
    <row r="92" spans="1:10" ht="81" customHeight="1" x14ac:dyDescent="0.25">
      <c r="A92" s="7" t="s">
        <v>117</v>
      </c>
      <c r="B92" s="3" t="s">
        <v>116</v>
      </c>
      <c r="C92" s="28">
        <v>12</v>
      </c>
      <c r="D92" s="32">
        <v>12</v>
      </c>
    </row>
    <row r="93" spans="1:10" ht="21.75" customHeight="1" x14ac:dyDescent="0.25">
      <c r="A93" s="13" t="s">
        <v>148</v>
      </c>
      <c r="B93" s="34" t="s">
        <v>149</v>
      </c>
      <c r="C93" s="32">
        <f>C94</f>
        <v>70</v>
      </c>
      <c r="D93" s="32">
        <f>D94</f>
        <v>50</v>
      </c>
    </row>
    <row r="94" spans="1:10" ht="21.75" customHeight="1" x14ac:dyDescent="0.25">
      <c r="A94" s="13" t="s">
        <v>150</v>
      </c>
      <c r="B94" s="14" t="s">
        <v>151</v>
      </c>
      <c r="C94" s="32">
        <v>70</v>
      </c>
      <c r="D94" s="32">
        <v>50</v>
      </c>
    </row>
  </sheetData>
  <mergeCells count="9">
    <mergeCell ref="C1:D1"/>
    <mergeCell ref="C2:D2"/>
    <mergeCell ref="A3:D3"/>
    <mergeCell ref="A4:D4"/>
    <mergeCell ref="B9:B10"/>
    <mergeCell ref="C9:C10"/>
    <mergeCell ref="A9:A11"/>
    <mergeCell ref="C8:D8"/>
    <mergeCell ref="A6:D6"/>
  </mergeCells>
  <hyperlinks>
    <hyperlink ref="B82" r:id="rId1" display="consultantplus://offline/ref=E47699EEBDC2B49C829642C7B783263193A62C5DAFE21A2E47C3BE01480A6EEB5E57953C45AAC010317148A58474F251F5DBDD0295B73BC0X0v7A"/>
  </hyperlinks>
  <pageMargins left="1.1811023622047245" right="0.59055118110236227" top="0.78740157480314965" bottom="0.78740157480314965" header="0.31496062992125984" footer="0.31496062992125984"/>
  <pageSetup paperSize="9" scale="69" fitToWidth="0" fitToHeight="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2024-10-28T08:52:36Z</dcterms:modified>
</cp:coreProperties>
</file>